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roda-website\public\categorias\distribuidores\jaguar-7500\"/>
    </mc:Choice>
  </mc:AlternateContent>
  <xr:revisionPtr revIDLastSave="0" documentId="8_{8A88FE2A-119C-42DF-BBD1-CD4F2F9C2FD6}" xr6:coauthVersionLast="47" xr6:coauthVersionMax="47" xr10:uidLastSave="{00000000-0000-0000-0000-000000000000}"/>
  <bookViews>
    <workbookView xWindow="-120" yWindow="-120" windowWidth="29040" windowHeight="15720" xr2:uid="{CAA60E52-EC17-49C2-917A-390913A7D7E8}"/>
  </bookViews>
  <sheets>
    <sheet name="Jaguar Mec - Hidr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8" i="6" l="1"/>
  <c r="H16" i="6" s="1"/>
  <c r="U23" i="6"/>
  <c r="R16" i="6" s="1"/>
  <c r="U22" i="6"/>
  <c r="O16" i="6" s="1"/>
  <c r="U21" i="6"/>
  <c r="M16" i="6" s="1"/>
  <c r="U19" i="6"/>
  <c r="I16" i="6" s="1"/>
  <c r="U17" i="6"/>
  <c r="E16" i="6" s="1"/>
  <c r="U20" i="6"/>
  <c r="K16" i="6" s="1"/>
  <c r="D17" i="6"/>
  <c r="C17" i="6"/>
  <c r="C18" i="6" s="1"/>
  <c r="J16" i="6" l="1"/>
  <c r="L16" i="6"/>
  <c r="N16" i="6"/>
  <c r="J17" i="6"/>
  <c r="P16" i="6"/>
  <c r="Q16" i="6"/>
  <c r="G16" i="6"/>
  <c r="M17" i="6"/>
  <c r="F16" i="6"/>
  <c r="G17" i="6"/>
  <c r="Q17" i="6"/>
  <c r="E18" i="6"/>
  <c r="E17" i="6"/>
  <c r="N17" i="6"/>
  <c r="O17" i="6"/>
  <c r="D18" i="6"/>
  <c r="K17" i="6"/>
  <c r="I17" i="6"/>
  <c r="L17" i="6"/>
  <c r="P17" i="6"/>
  <c r="F17" i="6"/>
  <c r="R17" i="6"/>
  <c r="H17" i="6"/>
  <c r="G18" i="6" l="1"/>
  <c r="C19" i="6"/>
  <c r="K19" i="6" s="1"/>
  <c r="K18" i="6"/>
  <c r="Q18" i="6"/>
  <c r="I18" i="6"/>
  <c r="M18" i="6"/>
  <c r="O18" i="6"/>
  <c r="P18" i="6"/>
  <c r="D19" i="6"/>
  <c r="H18" i="6"/>
  <c r="R18" i="6"/>
  <c r="N18" i="6"/>
  <c r="F18" i="6"/>
  <c r="L18" i="6"/>
  <c r="J18" i="6"/>
  <c r="G19" i="6" l="1"/>
  <c r="E19" i="6"/>
  <c r="O19" i="6"/>
  <c r="Q19" i="6"/>
  <c r="M19" i="6"/>
  <c r="C20" i="6"/>
  <c r="M20" i="6" s="1"/>
  <c r="I19" i="6"/>
  <c r="J19" i="6"/>
  <c r="P19" i="6"/>
  <c r="L19" i="6"/>
  <c r="D20" i="6"/>
  <c r="N19" i="6"/>
  <c r="R19" i="6"/>
  <c r="F19" i="6"/>
  <c r="H19" i="6"/>
  <c r="Q20" i="6" l="1"/>
  <c r="O20" i="6"/>
  <c r="G20" i="6"/>
  <c r="C21" i="6"/>
  <c r="E21" i="6" s="1"/>
  <c r="I20" i="6"/>
  <c r="K20" i="6"/>
  <c r="E20" i="6"/>
  <c r="J20" i="6"/>
  <c r="D21" i="6"/>
  <c r="H20" i="6"/>
  <c r="R20" i="6"/>
  <c r="L20" i="6"/>
  <c r="F20" i="6"/>
  <c r="P20" i="6"/>
  <c r="N20" i="6"/>
  <c r="M21" i="6"/>
  <c r="Q21" i="6"/>
  <c r="C22" i="6"/>
  <c r="G21" i="6"/>
  <c r="I21" i="6" l="1"/>
  <c r="K21" i="6"/>
  <c r="O21" i="6"/>
  <c r="L21" i="6"/>
  <c r="D22" i="6"/>
  <c r="H21" i="6"/>
  <c r="R21" i="6"/>
  <c r="P21" i="6"/>
  <c r="N21" i="6"/>
  <c r="F21" i="6"/>
  <c r="J21" i="6"/>
  <c r="Q22" i="6"/>
  <c r="E22" i="6"/>
  <c r="I22" i="6"/>
  <c r="O22" i="6"/>
  <c r="M22" i="6"/>
  <c r="K22" i="6"/>
  <c r="C23" i="6"/>
  <c r="G22" i="6"/>
  <c r="M23" i="6" l="1"/>
  <c r="C24" i="6"/>
  <c r="Q23" i="6"/>
  <c r="I23" i="6"/>
  <c r="G23" i="6"/>
  <c r="K23" i="6"/>
  <c r="E23" i="6"/>
  <c r="O23" i="6"/>
  <c r="N22" i="6"/>
  <c r="L22" i="6"/>
  <c r="J22" i="6"/>
  <c r="P22" i="6"/>
  <c r="H22" i="6"/>
  <c r="R22" i="6"/>
  <c r="F22" i="6"/>
  <c r="D23" i="6"/>
  <c r="D24" i="6" s="1"/>
  <c r="F23" i="6" l="1"/>
  <c r="L23" i="6"/>
  <c r="J23" i="6"/>
  <c r="H23" i="6"/>
  <c r="R23" i="6"/>
  <c r="P23" i="6"/>
  <c r="N23" i="6"/>
  <c r="I24" i="6"/>
  <c r="E24" i="6"/>
  <c r="M24" i="6"/>
  <c r="C25" i="6"/>
  <c r="G24" i="6"/>
  <c r="Q24" i="6"/>
  <c r="O24" i="6"/>
  <c r="K24" i="6"/>
  <c r="Q25" i="6" l="1"/>
  <c r="E25" i="6"/>
  <c r="I25" i="6"/>
  <c r="M25" i="6"/>
  <c r="O25" i="6"/>
  <c r="K25" i="6"/>
  <c r="C26" i="6"/>
  <c r="G25" i="6"/>
  <c r="R24" i="6"/>
  <c r="N24" i="6"/>
  <c r="D25" i="6"/>
  <c r="H24" i="6"/>
  <c r="P24" i="6"/>
  <c r="L24" i="6"/>
  <c r="F24" i="6"/>
  <c r="J24" i="6"/>
  <c r="L25" i="6" l="1"/>
  <c r="D26" i="6"/>
  <c r="P25" i="6"/>
  <c r="J25" i="6"/>
  <c r="N25" i="6"/>
  <c r="H25" i="6"/>
  <c r="R25" i="6"/>
  <c r="F25" i="6"/>
  <c r="M26" i="6"/>
  <c r="Q26" i="6"/>
  <c r="E26" i="6"/>
  <c r="K26" i="6"/>
  <c r="I26" i="6"/>
  <c r="C27" i="6"/>
  <c r="E27" i="6" s="1"/>
  <c r="G26" i="6"/>
  <c r="O26" i="6"/>
  <c r="I27" i="6" l="1"/>
  <c r="Q27" i="6"/>
  <c r="M27" i="6"/>
  <c r="C28" i="6"/>
  <c r="G27" i="6"/>
  <c r="O27" i="6"/>
  <c r="K27" i="6"/>
  <c r="H26" i="6"/>
  <c r="F26" i="6"/>
  <c r="L26" i="6"/>
  <c r="J26" i="6"/>
  <c r="D27" i="6"/>
  <c r="R26" i="6"/>
  <c r="N26" i="6"/>
  <c r="P26" i="6"/>
  <c r="Q28" i="6" l="1"/>
  <c r="E28" i="6"/>
  <c r="I28" i="6"/>
  <c r="M28" i="6"/>
  <c r="O28" i="6"/>
  <c r="K28" i="6"/>
  <c r="C29" i="6"/>
  <c r="G28" i="6"/>
  <c r="F27" i="6"/>
  <c r="N27" i="6"/>
  <c r="D28" i="6"/>
  <c r="H27" i="6"/>
  <c r="P27" i="6"/>
  <c r="L27" i="6"/>
  <c r="R27" i="6"/>
  <c r="J27" i="6"/>
  <c r="N28" i="6" l="1"/>
  <c r="L28" i="6"/>
  <c r="J28" i="6"/>
  <c r="P28" i="6"/>
  <c r="H28" i="6"/>
  <c r="R28" i="6"/>
  <c r="F28" i="6"/>
  <c r="D29" i="6"/>
  <c r="M29" i="6"/>
  <c r="E29" i="6"/>
  <c r="I29" i="6"/>
  <c r="C30" i="6"/>
  <c r="K29" i="6"/>
  <c r="G29" i="6"/>
  <c r="Q29" i="6"/>
  <c r="O29" i="6"/>
  <c r="I30" i="6" l="1"/>
  <c r="Q30" i="6"/>
  <c r="M30" i="6"/>
  <c r="C31" i="6"/>
  <c r="G30" i="6"/>
  <c r="E30" i="6"/>
  <c r="O30" i="6"/>
  <c r="K30" i="6"/>
  <c r="D30" i="6"/>
  <c r="H29" i="6"/>
  <c r="F29" i="6"/>
  <c r="L29" i="6"/>
  <c r="R29" i="6"/>
  <c r="P29" i="6"/>
  <c r="J29" i="6"/>
  <c r="N29" i="6"/>
  <c r="R30" i="6" l="1"/>
  <c r="F30" i="6"/>
  <c r="N30" i="6"/>
  <c r="L30" i="6"/>
  <c r="D31" i="6"/>
  <c r="H30" i="6"/>
  <c r="P30" i="6"/>
  <c r="J30" i="6"/>
  <c r="Q31" i="6"/>
  <c r="E31" i="6"/>
  <c r="K31" i="6"/>
  <c r="I31" i="6"/>
  <c r="M31" i="6"/>
  <c r="O31" i="6"/>
  <c r="G31" i="6"/>
  <c r="R31" i="6" l="1"/>
  <c r="P31" i="6"/>
  <c r="L31" i="6"/>
  <c r="N31" i="6"/>
  <c r="J31" i="6"/>
  <c r="H31" i="6"/>
  <c r="F31" i="6"/>
</calcChain>
</file>

<file path=xl/sharedStrings.xml><?xml version="1.0" encoding="utf-8"?>
<sst xmlns="http://schemas.openxmlformats.org/spreadsheetml/2006/main" count="68" uniqueCount="52">
  <si>
    <t>4 km/h</t>
  </si>
  <si>
    <t>5 km/h</t>
  </si>
  <si>
    <t>6 km/h</t>
  </si>
  <si>
    <t>7 km/h</t>
  </si>
  <si>
    <t>8 km/h</t>
  </si>
  <si>
    <t>9 km/h</t>
  </si>
  <si>
    <t>10 km/h</t>
  </si>
  <si>
    <t>Escala de 150 mm</t>
  </si>
  <si>
    <t>A escala varia a cada 10mm</t>
  </si>
  <si>
    <t>Considerando vazão 32 kg/minuto em 0 significa:</t>
  </si>
  <si>
    <t>que a cada 10mm aumenta 20 kg na vazão</t>
  </si>
  <si>
    <t>k=</t>
  </si>
  <si>
    <t>Quantidade de Produto</t>
  </si>
  <si>
    <t xml:space="preserve"> (Escala 0 -15)</t>
  </si>
  <si>
    <t>Kg/h</t>
  </si>
  <si>
    <t>Kg</t>
  </si>
  <si>
    <t>D = (10.000 x Q) / L x V</t>
  </si>
  <si>
    <t>D= Dosagem (Kg/ha)</t>
  </si>
  <si>
    <t>Q = Vazão (Kg/min)</t>
  </si>
  <si>
    <t>L = Largura útil de trabalho (m)</t>
  </si>
  <si>
    <t>V = Velocidade do Trator (m/min)</t>
  </si>
  <si>
    <r>
      <t>m</t>
    </r>
    <r>
      <rPr>
        <vertAlign val="superscript"/>
        <sz val="12"/>
        <color theme="1"/>
        <rFont val="Arial"/>
        <family val="2"/>
      </rPr>
      <t>2</t>
    </r>
  </si>
  <si>
    <t>Velocidade do Trator (V)</t>
  </si>
  <si>
    <t>Kg/min</t>
  </si>
  <si>
    <t>V = 4 km/h = 4000 m/h / 60 min</t>
  </si>
  <si>
    <t>V = 5 km/h = 5000 m/h / 60 min</t>
  </si>
  <si>
    <t>V = 6 km/h = 6000 m/h / 60 min</t>
  </si>
  <si>
    <t>V = 7 km/h = 7000 m/h / 60 min</t>
  </si>
  <si>
    <t>V = 8 km/h = 8000 m/h / 60 min</t>
  </si>
  <si>
    <t>V = 9 km/h = 9000 m/h / 60 min</t>
  </si>
  <si>
    <t>V = 10 km/h = 10000 m/h / 60 min</t>
  </si>
  <si>
    <t>Q/h</t>
  </si>
  <si>
    <t>metros</t>
  </si>
  <si>
    <t>Largura trabalho</t>
  </si>
  <si>
    <t>Vazão (Kg/Minuto)</t>
  </si>
  <si>
    <t>Abertura da Vazão</t>
  </si>
  <si>
    <t>MODIFICAR SOMENTE CELULAS EM VERDE</t>
  </si>
  <si>
    <t>VELOCIDADE DA ESTEIRA</t>
  </si>
  <si>
    <t>IDAC MH 540 rpm X 16z X 38z = 227,4 / 50 (redutor) = 4,5 rpm</t>
  </si>
  <si>
    <t>IDAC MH 540 rpm X 16z X 18z = 480 / 50 (redutor) = 9,6 rpm</t>
  </si>
  <si>
    <t>16 / 38</t>
  </si>
  <si>
    <t>16 / 18</t>
  </si>
  <si>
    <t>JAGUAR 3000 / 5500 / 7500 - 80</t>
  </si>
  <si>
    <t>1 Hectare</t>
  </si>
  <si>
    <r>
      <rPr>
        <b/>
        <i/>
        <sz val="12"/>
        <color theme="1"/>
        <rFont val="Arial"/>
        <family val="2"/>
      </rPr>
      <t>JAGUAR</t>
    </r>
    <r>
      <rPr>
        <sz val="12"/>
        <color theme="1"/>
        <rFont val="Arial"/>
        <family val="2"/>
      </rPr>
      <t xml:space="preserve"> 16z / 38z Escala em 0=</t>
    </r>
  </si>
  <si>
    <r>
      <rPr>
        <b/>
        <i/>
        <sz val="12"/>
        <color theme="1"/>
        <rFont val="Arial"/>
        <family val="2"/>
      </rPr>
      <t>JAGUAR</t>
    </r>
    <r>
      <rPr>
        <sz val="12"/>
        <color theme="1"/>
        <rFont val="Arial"/>
        <family val="2"/>
      </rPr>
      <t xml:space="preserve"> 16z / 18z Escala em 0=</t>
    </r>
  </si>
  <si>
    <t>de 14 até 24</t>
  </si>
  <si>
    <t xml:space="preserve">Tabela simulada para distribuição de calcário com densidade média em 1.500 kg/m³ e faixa de aplicação a 14 metros de largura (Kg/Ha) </t>
  </si>
  <si>
    <r>
      <t xml:space="preserve">Relação 1 de transmissão </t>
    </r>
    <r>
      <rPr>
        <i/>
        <sz val="13"/>
        <color theme="1"/>
        <rFont val="Times New Roman"/>
        <family val="1"/>
      </rPr>
      <t>(Fábrica)</t>
    </r>
    <r>
      <rPr>
        <sz val="13"/>
        <color theme="1"/>
        <rFont val="Times New Roman"/>
        <family val="1"/>
      </rPr>
      <t>:</t>
    </r>
    <r>
      <rPr>
        <b/>
        <i/>
        <sz val="13"/>
        <color theme="1"/>
        <rFont val="Times New Roman"/>
        <family val="1"/>
      </rPr>
      <t xml:space="preserve"> Motora 16 dentes / Movida 38 dentes</t>
    </r>
  </si>
  <si>
    <r>
      <t xml:space="preserve">Relação 2 de transmissão </t>
    </r>
    <r>
      <rPr>
        <i/>
        <sz val="11"/>
        <color theme="1"/>
        <rFont val="Arial"/>
        <family val="2"/>
      </rPr>
      <t>(Opcional)</t>
    </r>
    <r>
      <rPr>
        <sz val="11"/>
        <color theme="1"/>
        <rFont val="Arial"/>
        <family val="2"/>
      </rPr>
      <t xml:space="preserve">: </t>
    </r>
    <r>
      <rPr>
        <b/>
        <i/>
        <sz val="11"/>
        <color theme="1"/>
        <rFont val="Arial"/>
        <family val="2"/>
      </rPr>
      <t>Motora 16 dentes / Movida 18 dentes</t>
    </r>
  </si>
  <si>
    <t>Quantidade de produto em Quilos por Hectáre</t>
  </si>
  <si>
    <t>Para máxima precisão, realize o teste de vazão (coleta de 1 minuto) e utilize a tabela disponível no QR Code ou em nosso site, na página Distribuidores (www.inroda.com.br/pt/produtos/distribuidores) e ajuste a tabela conforme o seu produto.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</si>
</sst>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vertAlign val="superscript"/>
      <sz val="12"/>
      <color theme="1"/>
      <name val="Arial"/>
      <family val="2"/>
    </font>
    <font>
      <i/>
      <sz val="12"/>
      <color theme="1"/>
      <name val="Arial"/>
      <family val="2"/>
    </font>
    <font>
      <b/>
      <sz val="14"/>
      <color theme="1"/>
      <name val="Arial"/>
      <family val="2"/>
    </font>
    <font>
      <b/>
      <i/>
      <sz val="12"/>
      <color rgb="FFFF0000"/>
      <name val="Arial"/>
      <family val="2"/>
    </font>
    <font>
      <b/>
      <i/>
      <sz val="12"/>
      <color theme="1"/>
      <name val="Arial"/>
      <family val="2"/>
    </font>
    <font>
      <sz val="13"/>
      <color theme="1"/>
      <name val="Times New Roman"/>
      <family val="1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b/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sz val="13"/>
      <color theme="1"/>
      <name val="Times New Roman"/>
      <family val="1"/>
    </font>
    <font>
      <b/>
      <i/>
      <sz val="12"/>
      <color rgb="FF00B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8" fillId="2" borderId="16" xfId="0" applyFont="1" applyFill="1" applyBorder="1" applyAlignment="1" applyProtection="1">
      <alignment horizontal="center" vertical="center" wrapText="1"/>
      <protection locked="0"/>
    </xf>
    <xf numFmtId="0" fontId="9" fillId="2" borderId="16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/>
    </xf>
    <xf numFmtId="1" fontId="9" fillId="0" borderId="6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1" fillId="0" borderId="0" xfId="0" applyFont="1"/>
    <xf numFmtId="1" fontId="9" fillId="0" borderId="3" xfId="0" applyNumberFormat="1" applyFont="1" applyBorder="1" applyAlignment="1">
      <alignment horizontal="center" vertical="center"/>
    </xf>
    <xf numFmtId="1" fontId="9" fillId="0" borderId="15" xfId="0" applyNumberFormat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1" fontId="9" fillId="0" borderId="23" xfId="0" applyNumberFormat="1" applyFont="1" applyBorder="1" applyAlignment="1">
      <alignment horizontal="center" vertical="center"/>
    </xf>
    <xf numFmtId="1" fontId="9" fillId="0" borderId="24" xfId="0" applyNumberFormat="1" applyFont="1" applyBorder="1" applyAlignment="1">
      <alignment horizontal="center" vertical="center"/>
    </xf>
    <xf numFmtId="0" fontId="7" fillId="0" borderId="0" xfId="0" applyFont="1"/>
    <xf numFmtId="0" fontId="1" fillId="3" borderId="0" xfId="0" applyFont="1" applyFill="1"/>
    <xf numFmtId="0" fontId="1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1" fontId="8" fillId="0" borderId="7" xfId="0" applyNumberFormat="1" applyFont="1" applyBorder="1" applyAlignment="1">
      <alignment horizontal="center" vertical="center"/>
    </xf>
    <xf numFmtId="1" fontId="9" fillId="0" borderId="8" xfId="0" applyNumberFormat="1" applyFont="1" applyBorder="1" applyAlignment="1">
      <alignment horizontal="center" vertical="center"/>
    </xf>
    <xf numFmtId="1" fontId="9" fillId="0" borderId="25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" fontId="8" fillId="0" borderId="26" xfId="0" applyNumberFormat="1" applyFont="1" applyBorder="1" applyAlignment="1">
      <alignment horizontal="center" vertical="center"/>
    </xf>
    <xf numFmtId="0" fontId="1" fillId="0" borderId="28" xfId="0" applyFont="1" applyBorder="1"/>
    <xf numFmtId="0" fontId="1" fillId="0" borderId="16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5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4" fillId="0" borderId="1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45434</xdr:colOff>
      <xdr:row>0</xdr:row>
      <xdr:rowOff>0</xdr:rowOff>
    </xdr:from>
    <xdr:to>
      <xdr:col>30</xdr:col>
      <xdr:colOff>372231</xdr:colOff>
      <xdr:row>21</xdr:row>
      <xdr:rowOff>17776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16EF4EC-70D7-4D6C-AE3A-63B5C9617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14434" y="0"/>
          <a:ext cx="4593998" cy="4082150"/>
        </a:xfrm>
        <a:prstGeom prst="rect">
          <a:avLst/>
        </a:prstGeom>
      </xdr:spPr>
    </xdr:pic>
    <xdr:clientData/>
  </xdr:twoCellAnchor>
  <xdr:twoCellAnchor editAs="oneCell">
    <xdr:from>
      <xdr:col>23</xdr:col>
      <xdr:colOff>131750</xdr:colOff>
      <xdr:row>23</xdr:row>
      <xdr:rowOff>59230</xdr:rowOff>
    </xdr:from>
    <xdr:to>
      <xdr:col>32</xdr:col>
      <xdr:colOff>281771</xdr:colOff>
      <xdr:row>41</xdr:row>
      <xdr:rowOff>61868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6DB4FC4-FE27-4A6A-8AC0-93150AFA0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00750" y="4164505"/>
          <a:ext cx="5636421" cy="3679289"/>
        </a:xfrm>
        <a:prstGeom prst="rect">
          <a:avLst/>
        </a:prstGeom>
      </xdr:spPr>
    </xdr:pic>
    <xdr:clientData/>
  </xdr:twoCellAnchor>
  <xdr:twoCellAnchor editAs="oneCell">
    <xdr:from>
      <xdr:col>23</xdr:col>
      <xdr:colOff>95250</xdr:colOff>
      <xdr:row>43</xdr:row>
      <xdr:rowOff>95250</xdr:rowOff>
    </xdr:from>
    <xdr:to>
      <xdr:col>30</xdr:col>
      <xdr:colOff>133349</xdr:colOff>
      <xdr:row>63</xdr:row>
      <xdr:rowOff>8029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2FB1D663-8B6F-6764-BF1B-3AA41F8E3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764250" y="8020050"/>
          <a:ext cx="4305300" cy="37227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E512A-0B36-4625-82C2-0EF5B80251BC}">
  <dimension ref="A1:W35"/>
  <sheetViews>
    <sheetView tabSelected="1" zoomScale="85" zoomScaleNormal="85" workbookViewId="0">
      <selection activeCell="B5" sqref="B5:R5"/>
    </sheetView>
  </sheetViews>
  <sheetFormatPr defaultRowHeight="15" x14ac:dyDescent="0.2"/>
  <cols>
    <col min="1" max="1" width="3.7109375" style="10" customWidth="1"/>
    <col min="2" max="2" width="18.140625" style="10" customWidth="1"/>
    <col min="3" max="4" width="12.7109375" style="10" customWidth="1"/>
    <col min="5" max="18" width="9.7109375" style="10" customWidth="1"/>
    <col min="19" max="19" width="3.7109375" style="10" customWidth="1"/>
    <col min="20" max="20" width="54.85546875" style="10" customWidth="1"/>
    <col min="21" max="21" width="25.42578125" style="10" bestFit="1" customWidth="1"/>
    <col min="22" max="22" width="8.28515625" style="10" bestFit="1" customWidth="1"/>
    <col min="23" max="16384" width="9.140625" style="10"/>
  </cols>
  <sheetData>
    <row r="1" spans="1:23" x14ac:dyDescent="0.2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6" t="s">
        <v>44</v>
      </c>
      <c r="V1" s="34">
        <v>32</v>
      </c>
      <c r="W1" s="37" t="s">
        <v>23</v>
      </c>
    </row>
    <row r="2" spans="1:23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6" t="s">
        <v>45</v>
      </c>
      <c r="V2" s="34">
        <v>68.2</v>
      </c>
      <c r="W2" s="37" t="s">
        <v>23</v>
      </c>
    </row>
    <row r="3" spans="1:23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 t="s">
        <v>7</v>
      </c>
      <c r="U3" s="34" t="s">
        <v>11</v>
      </c>
      <c r="V3" s="34">
        <v>20</v>
      </c>
      <c r="W3" s="3" t="s">
        <v>15</v>
      </c>
    </row>
    <row r="4" spans="1:23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 t="s">
        <v>8</v>
      </c>
      <c r="U4" s="34" t="s">
        <v>31</v>
      </c>
      <c r="V4" s="3">
        <v>1920</v>
      </c>
      <c r="W4" s="3" t="s">
        <v>14</v>
      </c>
    </row>
    <row r="5" spans="1:23" ht="19.5" customHeight="1" x14ac:dyDescent="0.2">
      <c r="A5" s="3"/>
      <c r="B5" s="54" t="s">
        <v>42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3"/>
      <c r="T5" s="3" t="s">
        <v>9</v>
      </c>
      <c r="U5" s="34" t="s">
        <v>43</v>
      </c>
      <c r="V5" s="35">
        <v>10000</v>
      </c>
      <c r="W5" s="3" t="s">
        <v>21</v>
      </c>
    </row>
    <row r="6" spans="1:23" ht="18" customHeight="1" x14ac:dyDescent="0.2">
      <c r="A6" s="3"/>
      <c r="B6" s="48" t="s">
        <v>47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3"/>
      <c r="T6" s="3" t="s">
        <v>10</v>
      </c>
      <c r="U6" s="34" t="s">
        <v>33</v>
      </c>
      <c r="V6" s="42">
        <v>14</v>
      </c>
      <c r="W6" s="43" t="s">
        <v>32</v>
      </c>
    </row>
    <row r="7" spans="1:23" ht="6" customHeight="1" x14ac:dyDescent="0.2">
      <c r="A7" s="3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3"/>
      <c r="T7" s="3"/>
      <c r="U7" s="34"/>
      <c r="V7" s="42"/>
      <c r="W7" s="43"/>
    </row>
    <row r="8" spans="1:23" ht="17.25" x14ac:dyDescent="0.2">
      <c r="A8" s="3"/>
      <c r="B8" s="55" t="s">
        <v>48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3"/>
      <c r="T8" s="3"/>
      <c r="U8" s="3"/>
      <c r="V8" s="3"/>
      <c r="W8" s="3"/>
    </row>
    <row r="9" spans="1:23" x14ac:dyDescent="0.2">
      <c r="A9" s="3"/>
      <c r="B9" s="56" t="s">
        <v>49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V9" s="29" t="s">
        <v>46</v>
      </c>
      <c r="W9" s="10" t="s">
        <v>32</v>
      </c>
    </row>
    <row r="10" spans="1:23" ht="6" customHeight="1" thickBot="1" x14ac:dyDescent="0.25">
      <c r="A10" s="3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V10" s="29"/>
    </row>
    <row r="11" spans="1:23" ht="15.75" customHeight="1" thickBot="1" x14ac:dyDescent="0.25">
      <c r="A11" s="3"/>
      <c r="B11" s="57" t="s">
        <v>35</v>
      </c>
      <c r="C11" s="59" t="s">
        <v>12</v>
      </c>
      <c r="D11" s="60"/>
      <c r="E11" s="44" t="s">
        <v>22</v>
      </c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6"/>
      <c r="T11" s="10" t="s">
        <v>16</v>
      </c>
    </row>
    <row r="12" spans="1:23" ht="15" customHeight="1" thickBot="1" x14ac:dyDescent="0.25">
      <c r="A12" s="3"/>
      <c r="B12" s="58"/>
      <c r="C12" s="61"/>
      <c r="D12" s="62"/>
      <c r="E12" s="65" t="s">
        <v>0</v>
      </c>
      <c r="F12" s="66"/>
      <c r="G12" s="65" t="s">
        <v>1</v>
      </c>
      <c r="H12" s="66"/>
      <c r="I12" s="65" t="s">
        <v>2</v>
      </c>
      <c r="J12" s="66"/>
      <c r="K12" s="65" t="s">
        <v>3</v>
      </c>
      <c r="L12" s="66"/>
      <c r="M12" s="65" t="s">
        <v>4</v>
      </c>
      <c r="N12" s="66"/>
      <c r="O12" s="65" t="s">
        <v>5</v>
      </c>
      <c r="P12" s="66"/>
      <c r="Q12" s="65" t="s">
        <v>6</v>
      </c>
      <c r="R12" s="66"/>
      <c r="T12" s="10" t="s">
        <v>17</v>
      </c>
    </row>
    <row r="13" spans="1:23" ht="15.75" thickBot="1" x14ac:dyDescent="0.25">
      <c r="A13" s="3"/>
      <c r="B13" s="58"/>
      <c r="C13" s="63"/>
      <c r="D13" s="64"/>
      <c r="E13" s="44" t="s">
        <v>50</v>
      </c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6"/>
      <c r="T13" s="10" t="s">
        <v>18</v>
      </c>
    </row>
    <row r="14" spans="1:23" ht="17.25" thickBot="1" x14ac:dyDescent="0.25">
      <c r="A14" s="3"/>
      <c r="B14" s="58"/>
      <c r="C14" s="30" t="s">
        <v>40</v>
      </c>
      <c r="D14" s="31" t="s">
        <v>41</v>
      </c>
      <c r="E14" s="49" t="s">
        <v>40</v>
      </c>
      <c r="F14" s="38" t="s">
        <v>41</v>
      </c>
      <c r="G14" s="49" t="s">
        <v>40</v>
      </c>
      <c r="H14" s="38" t="s">
        <v>41</v>
      </c>
      <c r="I14" s="49" t="s">
        <v>40</v>
      </c>
      <c r="J14" s="38" t="s">
        <v>41</v>
      </c>
      <c r="K14" s="49" t="s">
        <v>40</v>
      </c>
      <c r="L14" s="38" t="s">
        <v>41</v>
      </c>
      <c r="M14" s="49" t="s">
        <v>40</v>
      </c>
      <c r="N14" s="38" t="s">
        <v>41</v>
      </c>
      <c r="O14" s="49" t="s">
        <v>40</v>
      </c>
      <c r="P14" s="38" t="s">
        <v>41</v>
      </c>
      <c r="Q14" s="49" t="s">
        <v>40</v>
      </c>
      <c r="R14" s="38" t="s">
        <v>41</v>
      </c>
      <c r="T14" s="10" t="s">
        <v>19</v>
      </c>
    </row>
    <row r="15" spans="1:23" ht="15.75" customHeight="1" thickBot="1" x14ac:dyDescent="0.25">
      <c r="A15" s="3"/>
      <c r="B15" s="32" t="s">
        <v>13</v>
      </c>
      <c r="C15" s="51" t="s">
        <v>34</v>
      </c>
      <c r="D15" s="52"/>
      <c r="E15" s="50"/>
      <c r="F15" s="39"/>
      <c r="G15" s="50"/>
      <c r="H15" s="39"/>
      <c r="I15" s="50"/>
      <c r="J15" s="39"/>
      <c r="K15" s="50"/>
      <c r="L15" s="39"/>
      <c r="M15" s="50"/>
      <c r="N15" s="39"/>
      <c r="O15" s="50"/>
      <c r="P15" s="39"/>
      <c r="Q15" s="50"/>
      <c r="R15" s="39"/>
      <c r="T15" s="10" t="s">
        <v>20</v>
      </c>
    </row>
    <row r="16" spans="1:23" ht="16.5" x14ac:dyDescent="0.2">
      <c r="A16" s="3"/>
      <c r="B16" s="27">
        <v>0</v>
      </c>
      <c r="C16" s="1">
        <v>32</v>
      </c>
      <c r="D16" s="2">
        <v>68</v>
      </c>
      <c r="E16" s="25">
        <f t="shared" ref="E16:E31" si="0">(V$5*C16)/(V$6*U$17)</f>
        <v>342.85714285714283</v>
      </c>
      <c r="F16" s="12">
        <f t="shared" ref="F16:F31" si="1">(V$5*D16)/(V$6*U$17)</f>
        <v>728.57142857142856</v>
      </c>
      <c r="G16" s="25">
        <f t="shared" ref="G16:G31" si="2">(V$5*C16)/(V$6*U$18)</f>
        <v>274.28571428571433</v>
      </c>
      <c r="H16" s="14">
        <f t="shared" ref="H16:H31" si="3">(V$5*D16)/(V$6*U$18)</f>
        <v>582.85714285714289</v>
      </c>
      <c r="I16" s="25">
        <f t="shared" ref="I16:I31" si="4">(V$5*C16)/(V$6*U$19)</f>
        <v>228.57142857142858</v>
      </c>
      <c r="J16" s="14">
        <f t="shared" ref="J16:J31" si="5">(V$5*D16)/(V$6*U$19)</f>
        <v>485.71428571428572</v>
      </c>
      <c r="K16" s="25">
        <f t="shared" ref="K16:K31" si="6">(V$5*C16)/(V$6*U$20)</f>
        <v>195.91836734693877</v>
      </c>
      <c r="L16" s="14">
        <f t="shared" ref="L16:L31" si="7">(V$5*D16)/(V$6*U$20)</f>
        <v>416.32653061224488</v>
      </c>
      <c r="M16" s="25">
        <f t="shared" ref="M16:M31" si="8">(V$5*C16)/(V$6*U$21)</f>
        <v>171.42857142857142</v>
      </c>
      <c r="N16" s="14">
        <f t="shared" ref="N16:N31" si="9">(V$5*D16)/(V$6*U$21)</f>
        <v>364.28571428571428</v>
      </c>
      <c r="O16" s="25">
        <f t="shared" ref="O16:O31" si="10">(V$5*C16)/(V$6*U$22)</f>
        <v>152.38095238095238</v>
      </c>
      <c r="P16" s="14">
        <f t="shared" ref="P16:P31" si="11">(V$5*D16)/(V$6*U$22)</f>
        <v>323.8095238095238</v>
      </c>
      <c r="Q16" s="25">
        <f t="shared" ref="Q16:Q31" si="12">(V$5*C16)/(V$6*U$23)</f>
        <v>137.14285714285717</v>
      </c>
      <c r="R16" s="14">
        <f t="shared" ref="R16:R31" si="13">(V$5*D16)/(V$6*U$23)</f>
        <v>291.42857142857144</v>
      </c>
      <c r="S16" s="26"/>
    </row>
    <row r="17" spans="1:21" ht="16.5" x14ac:dyDescent="0.2">
      <c r="A17" s="3"/>
      <c r="B17" s="4">
        <v>1</v>
      </c>
      <c r="C17" s="5">
        <f t="shared" ref="C17:C31" si="14">C16+V$3</f>
        <v>52</v>
      </c>
      <c r="D17" s="6">
        <f t="shared" ref="D17:D31" si="15">D16+V$3</f>
        <v>88</v>
      </c>
      <c r="E17" s="7">
        <f t="shared" si="0"/>
        <v>557.14285714285711</v>
      </c>
      <c r="F17" s="8">
        <f t="shared" si="1"/>
        <v>942.85714285714278</v>
      </c>
      <c r="G17" s="7">
        <f t="shared" si="2"/>
        <v>445.71428571428578</v>
      </c>
      <c r="H17" s="9">
        <f t="shared" si="3"/>
        <v>754.28571428571433</v>
      </c>
      <c r="I17" s="7">
        <f t="shared" si="4"/>
        <v>371.42857142857144</v>
      </c>
      <c r="J17" s="9">
        <f t="shared" si="5"/>
        <v>628.57142857142856</v>
      </c>
      <c r="K17" s="7">
        <f t="shared" si="6"/>
        <v>318.36734693877548</v>
      </c>
      <c r="L17" s="9">
        <f t="shared" si="7"/>
        <v>538.77551020408157</v>
      </c>
      <c r="M17" s="7">
        <f t="shared" si="8"/>
        <v>278.57142857142856</v>
      </c>
      <c r="N17" s="9">
        <f t="shared" si="9"/>
        <v>471.42857142857139</v>
      </c>
      <c r="O17" s="7">
        <f t="shared" si="10"/>
        <v>247.61904761904762</v>
      </c>
      <c r="P17" s="9">
        <f t="shared" si="11"/>
        <v>419.04761904761904</v>
      </c>
      <c r="Q17" s="7">
        <f t="shared" si="12"/>
        <v>222.85714285714289</v>
      </c>
      <c r="R17" s="8">
        <f t="shared" si="13"/>
        <v>377.14285714285717</v>
      </c>
      <c r="T17" s="10" t="s">
        <v>24</v>
      </c>
      <c r="U17" s="33">
        <f>4000/60</f>
        <v>66.666666666666671</v>
      </c>
    </row>
    <row r="18" spans="1:21" ht="16.5" x14ac:dyDescent="0.2">
      <c r="A18" s="3"/>
      <c r="B18" s="4">
        <v>2</v>
      </c>
      <c r="C18" s="5">
        <f t="shared" si="14"/>
        <v>72</v>
      </c>
      <c r="D18" s="6">
        <f t="shared" si="15"/>
        <v>108</v>
      </c>
      <c r="E18" s="7">
        <f t="shared" si="0"/>
        <v>771.42857142857144</v>
      </c>
      <c r="F18" s="8">
        <f t="shared" si="1"/>
        <v>1157.1428571428571</v>
      </c>
      <c r="G18" s="7">
        <f t="shared" si="2"/>
        <v>617.14285714285722</v>
      </c>
      <c r="H18" s="8">
        <f t="shared" si="3"/>
        <v>925.71428571428578</v>
      </c>
      <c r="I18" s="7">
        <f t="shared" si="4"/>
        <v>514.28571428571433</v>
      </c>
      <c r="J18" s="8">
        <f t="shared" si="5"/>
        <v>771.42857142857144</v>
      </c>
      <c r="K18" s="7">
        <f t="shared" si="6"/>
        <v>440.81632653061223</v>
      </c>
      <c r="L18" s="8">
        <f t="shared" si="7"/>
        <v>661.22448979591832</v>
      </c>
      <c r="M18" s="7">
        <f t="shared" si="8"/>
        <v>385.71428571428572</v>
      </c>
      <c r="N18" s="8">
        <f t="shared" si="9"/>
        <v>578.57142857142856</v>
      </c>
      <c r="O18" s="7">
        <f t="shared" si="10"/>
        <v>342.85714285714283</v>
      </c>
      <c r="P18" s="8">
        <f t="shared" si="11"/>
        <v>514.28571428571433</v>
      </c>
      <c r="Q18" s="7">
        <f t="shared" si="12"/>
        <v>308.57142857142861</v>
      </c>
      <c r="R18" s="8">
        <f t="shared" si="13"/>
        <v>462.85714285714289</v>
      </c>
      <c r="T18" s="10" t="s">
        <v>25</v>
      </c>
      <c r="U18" s="33">
        <f>5000/60</f>
        <v>83.333333333333329</v>
      </c>
    </row>
    <row r="19" spans="1:21" ht="16.5" x14ac:dyDescent="0.2">
      <c r="A19" s="3"/>
      <c r="B19" s="4">
        <v>3</v>
      </c>
      <c r="C19" s="5">
        <f t="shared" si="14"/>
        <v>92</v>
      </c>
      <c r="D19" s="6">
        <f t="shared" si="15"/>
        <v>128</v>
      </c>
      <c r="E19" s="7">
        <f t="shared" si="0"/>
        <v>985.71428571428567</v>
      </c>
      <c r="F19" s="8">
        <f t="shared" si="1"/>
        <v>1371.4285714285713</v>
      </c>
      <c r="G19" s="7">
        <f t="shared" si="2"/>
        <v>788.57142857142867</v>
      </c>
      <c r="H19" s="11">
        <f t="shared" si="3"/>
        <v>1097.1428571428573</v>
      </c>
      <c r="I19" s="7">
        <f t="shared" si="4"/>
        <v>657.14285714285711</v>
      </c>
      <c r="J19" s="11">
        <f t="shared" si="5"/>
        <v>914.28571428571433</v>
      </c>
      <c r="K19" s="7">
        <f t="shared" si="6"/>
        <v>563.26530612244892</v>
      </c>
      <c r="L19" s="11">
        <f t="shared" si="7"/>
        <v>783.67346938775506</v>
      </c>
      <c r="M19" s="7">
        <f t="shared" si="8"/>
        <v>492.85714285714283</v>
      </c>
      <c r="N19" s="11">
        <f t="shared" si="9"/>
        <v>685.71428571428567</v>
      </c>
      <c r="O19" s="7">
        <f t="shared" si="10"/>
        <v>438.09523809523807</v>
      </c>
      <c r="P19" s="11">
        <f t="shared" si="11"/>
        <v>609.52380952380952</v>
      </c>
      <c r="Q19" s="7">
        <f t="shared" si="12"/>
        <v>394.28571428571433</v>
      </c>
      <c r="R19" s="8">
        <f t="shared" si="13"/>
        <v>548.57142857142867</v>
      </c>
      <c r="T19" s="10" t="s">
        <v>26</v>
      </c>
      <c r="U19" s="33">
        <f>6000/60</f>
        <v>100</v>
      </c>
    </row>
    <row r="20" spans="1:21" ht="16.5" x14ac:dyDescent="0.2">
      <c r="A20" s="3"/>
      <c r="B20" s="4">
        <v>4</v>
      </c>
      <c r="C20" s="5">
        <f t="shared" si="14"/>
        <v>112</v>
      </c>
      <c r="D20" s="6">
        <f t="shared" si="15"/>
        <v>148</v>
      </c>
      <c r="E20" s="7">
        <f t="shared" si="0"/>
        <v>1200</v>
      </c>
      <c r="F20" s="8">
        <f t="shared" si="1"/>
        <v>1585.7142857142856</v>
      </c>
      <c r="G20" s="7">
        <f t="shared" si="2"/>
        <v>960.00000000000011</v>
      </c>
      <c r="H20" s="11">
        <f t="shared" si="3"/>
        <v>1268.5714285714287</v>
      </c>
      <c r="I20" s="7">
        <f t="shared" si="4"/>
        <v>800</v>
      </c>
      <c r="J20" s="11">
        <f t="shared" si="5"/>
        <v>1057.1428571428571</v>
      </c>
      <c r="K20" s="7">
        <f t="shared" si="6"/>
        <v>685.71428571428567</v>
      </c>
      <c r="L20" s="11">
        <f t="shared" si="7"/>
        <v>906.12244897959181</v>
      </c>
      <c r="M20" s="7">
        <f t="shared" si="8"/>
        <v>600</v>
      </c>
      <c r="N20" s="11">
        <f t="shared" si="9"/>
        <v>792.85714285714278</v>
      </c>
      <c r="O20" s="7">
        <f t="shared" si="10"/>
        <v>533.33333333333337</v>
      </c>
      <c r="P20" s="11">
        <f t="shared" si="11"/>
        <v>704.76190476190482</v>
      </c>
      <c r="Q20" s="7">
        <f t="shared" si="12"/>
        <v>480.00000000000006</v>
      </c>
      <c r="R20" s="12">
        <f t="shared" si="13"/>
        <v>634.28571428571433</v>
      </c>
      <c r="T20" s="10" t="s">
        <v>27</v>
      </c>
      <c r="U20" s="33">
        <f>7000/60</f>
        <v>116.66666666666667</v>
      </c>
    </row>
    <row r="21" spans="1:21" ht="16.5" x14ac:dyDescent="0.2">
      <c r="A21" s="3"/>
      <c r="B21" s="4">
        <v>5</v>
      </c>
      <c r="C21" s="5">
        <f t="shared" si="14"/>
        <v>132</v>
      </c>
      <c r="D21" s="6">
        <f t="shared" si="15"/>
        <v>168</v>
      </c>
      <c r="E21" s="7">
        <f t="shared" si="0"/>
        <v>1414.2857142857142</v>
      </c>
      <c r="F21" s="8">
        <f t="shared" si="1"/>
        <v>1800</v>
      </c>
      <c r="G21" s="7">
        <f t="shared" si="2"/>
        <v>1131.4285714285716</v>
      </c>
      <c r="H21" s="13">
        <f t="shared" si="3"/>
        <v>1440.0000000000002</v>
      </c>
      <c r="I21" s="7">
        <f t="shared" si="4"/>
        <v>942.85714285714289</v>
      </c>
      <c r="J21" s="13">
        <f t="shared" si="5"/>
        <v>1200</v>
      </c>
      <c r="K21" s="7">
        <f t="shared" si="6"/>
        <v>808.16326530612241</v>
      </c>
      <c r="L21" s="13">
        <f t="shared" si="7"/>
        <v>1028.5714285714284</v>
      </c>
      <c r="M21" s="7">
        <f t="shared" si="8"/>
        <v>707.14285714285711</v>
      </c>
      <c r="N21" s="13">
        <f t="shared" si="9"/>
        <v>900</v>
      </c>
      <c r="O21" s="7">
        <f t="shared" si="10"/>
        <v>628.57142857142856</v>
      </c>
      <c r="P21" s="13">
        <f t="shared" si="11"/>
        <v>800</v>
      </c>
      <c r="Q21" s="7">
        <f t="shared" si="12"/>
        <v>565.71428571428578</v>
      </c>
      <c r="R21" s="8">
        <f t="shared" si="13"/>
        <v>720.00000000000011</v>
      </c>
      <c r="T21" s="10" t="s">
        <v>28</v>
      </c>
      <c r="U21" s="33">
        <f>8000/60</f>
        <v>133.33333333333334</v>
      </c>
    </row>
    <row r="22" spans="1:21" ht="16.5" x14ac:dyDescent="0.2">
      <c r="A22" s="3"/>
      <c r="B22" s="4">
        <v>6</v>
      </c>
      <c r="C22" s="5">
        <f t="shared" si="14"/>
        <v>152</v>
      </c>
      <c r="D22" s="6">
        <f t="shared" si="15"/>
        <v>188</v>
      </c>
      <c r="E22" s="7">
        <f t="shared" si="0"/>
        <v>1628.5714285714284</v>
      </c>
      <c r="F22" s="8">
        <f t="shared" si="1"/>
        <v>2014.2857142857142</v>
      </c>
      <c r="G22" s="7">
        <f t="shared" si="2"/>
        <v>1302.8571428571431</v>
      </c>
      <c r="H22" s="8">
        <f t="shared" si="3"/>
        <v>1611.4285714285716</v>
      </c>
      <c r="I22" s="7">
        <f t="shared" si="4"/>
        <v>1085.7142857142858</v>
      </c>
      <c r="J22" s="8">
        <f t="shared" si="5"/>
        <v>1342.8571428571429</v>
      </c>
      <c r="K22" s="7">
        <f t="shared" si="6"/>
        <v>930.61224489795904</v>
      </c>
      <c r="L22" s="8">
        <f t="shared" si="7"/>
        <v>1151.0204081632653</v>
      </c>
      <c r="M22" s="7">
        <f t="shared" si="8"/>
        <v>814.28571428571422</v>
      </c>
      <c r="N22" s="8">
        <f t="shared" si="9"/>
        <v>1007.1428571428571</v>
      </c>
      <c r="O22" s="7">
        <f t="shared" si="10"/>
        <v>723.80952380952385</v>
      </c>
      <c r="P22" s="8">
        <f t="shared" si="11"/>
        <v>895.23809523809518</v>
      </c>
      <c r="Q22" s="7">
        <f t="shared" si="12"/>
        <v>651.42857142857156</v>
      </c>
      <c r="R22" s="8">
        <f t="shared" si="13"/>
        <v>805.71428571428578</v>
      </c>
      <c r="T22" s="10" t="s">
        <v>29</v>
      </c>
      <c r="U22" s="33">
        <f>9000/60</f>
        <v>150</v>
      </c>
    </row>
    <row r="23" spans="1:21" ht="16.5" x14ac:dyDescent="0.2">
      <c r="A23" s="3"/>
      <c r="B23" s="4">
        <v>7</v>
      </c>
      <c r="C23" s="5">
        <f t="shared" si="14"/>
        <v>172</v>
      </c>
      <c r="D23" s="6">
        <f t="shared" si="15"/>
        <v>208</v>
      </c>
      <c r="E23" s="7">
        <f t="shared" si="0"/>
        <v>1842.8571428571429</v>
      </c>
      <c r="F23" s="8">
        <f t="shared" si="1"/>
        <v>2228.5714285714284</v>
      </c>
      <c r="G23" s="7">
        <f t="shared" si="2"/>
        <v>1474.2857142857144</v>
      </c>
      <c r="H23" s="8">
        <f t="shared" si="3"/>
        <v>1782.8571428571431</v>
      </c>
      <c r="I23" s="7">
        <f t="shared" si="4"/>
        <v>1228.5714285714287</v>
      </c>
      <c r="J23" s="8">
        <f t="shared" si="5"/>
        <v>1485.7142857142858</v>
      </c>
      <c r="K23" s="7">
        <f t="shared" si="6"/>
        <v>1053.0612244897959</v>
      </c>
      <c r="L23" s="8">
        <f t="shared" si="7"/>
        <v>1273.4693877551019</v>
      </c>
      <c r="M23" s="7">
        <f t="shared" si="8"/>
        <v>921.42857142857144</v>
      </c>
      <c r="N23" s="8">
        <f t="shared" si="9"/>
        <v>1114.2857142857142</v>
      </c>
      <c r="O23" s="7">
        <f t="shared" si="10"/>
        <v>819.04761904761904</v>
      </c>
      <c r="P23" s="8">
        <f t="shared" si="11"/>
        <v>990.47619047619048</v>
      </c>
      <c r="Q23" s="7">
        <f t="shared" si="12"/>
        <v>737.14285714285722</v>
      </c>
      <c r="R23" s="8">
        <f t="shared" si="13"/>
        <v>891.42857142857156</v>
      </c>
      <c r="T23" s="10" t="s">
        <v>30</v>
      </c>
      <c r="U23" s="33">
        <f>10000/60</f>
        <v>166.66666666666666</v>
      </c>
    </row>
    <row r="24" spans="1:21" ht="16.5" x14ac:dyDescent="0.2">
      <c r="A24" s="3"/>
      <c r="B24" s="4">
        <v>8</v>
      </c>
      <c r="C24" s="5">
        <f t="shared" si="14"/>
        <v>192</v>
      </c>
      <c r="D24" s="6">
        <f t="shared" si="15"/>
        <v>228</v>
      </c>
      <c r="E24" s="7">
        <f t="shared" si="0"/>
        <v>2057.1428571428569</v>
      </c>
      <c r="F24" s="8">
        <f t="shared" si="1"/>
        <v>2442.8571428571427</v>
      </c>
      <c r="G24" s="7">
        <f t="shared" si="2"/>
        <v>1645.714285714286</v>
      </c>
      <c r="H24" s="8">
        <f t="shared" si="3"/>
        <v>1954.2857142857144</v>
      </c>
      <c r="I24" s="7">
        <f t="shared" si="4"/>
        <v>1371.4285714285713</v>
      </c>
      <c r="J24" s="8">
        <f t="shared" si="5"/>
        <v>1628.5714285714287</v>
      </c>
      <c r="K24" s="7">
        <f t="shared" si="6"/>
        <v>1175.5102040816325</v>
      </c>
      <c r="L24" s="8">
        <f t="shared" si="7"/>
        <v>1395.9183673469386</v>
      </c>
      <c r="M24" s="7">
        <f t="shared" si="8"/>
        <v>1028.5714285714284</v>
      </c>
      <c r="N24" s="8">
        <f t="shared" si="9"/>
        <v>1221.4285714285713</v>
      </c>
      <c r="O24" s="7">
        <f t="shared" si="10"/>
        <v>914.28571428571433</v>
      </c>
      <c r="P24" s="8">
        <f t="shared" si="11"/>
        <v>1085.7142857142858</v>
      </c>
      <c r="Q24" s="7">
        <f t="shared" si="12"/>
        <v>822.857142857143</v>
      </c>
      <c r="R24" s="14">
        <f t="shared" si="13"/>
        <v>977.14285714285722</v>
      </c>
    </row>
    <row r="25" spans="1:21" ht="16.5" x14ac:dyDescent="0.2">
      <c r="A25" s="3"/>
      <c r="B25" s="4">
        <v>9</v>
      </c>
      <c r="C25" s="5">
        <f t="shared" si="14"/>
        <v>212</v>
      </c>
      <c r="D25" s="6">
        <f t="shared" si="15"/>
        <v>248</v>
      </c>
      <c r="E25" s="7">
        <f t="shared" si="0"/>
        <v>2271.4285714285716</v>
      </c>
      <c r="F25" s="8">
        <f t="shared" si="1"/>
        <v>2657.1428571428569</v>
      </c>
      <c r="G25" s="7">
        <f t="shared" si="2"/>
        <v>1817.1428571428573</v>
      </c>
      <c r="H25" s="8">
        <f t="shared" si="3"/>
        <v>2125.7142857142858</v>
      </c>
      <c r="I25" s="7">
        <f t="shared" si="4"/>
        <v>1514.2857142857142</v>
      </c>
      <c r="J25" s="8">
        <f t="shared" si="5"/>
        <v>1771.4285714285713</v>
      </c>
      <c r="K25" s="7">
        <f t="shared" si="6"/>
        <v>1297.9591836734692</v>
      </c>
      <c r="L25" s="8">
        <f t="shared" si="7"/>
        <v>1518.3673469387754</v>
      </c>
      <c r="M25" s="7">
        <f t="shared" si="8"/>
        <v>1135.7142857142858</v>
      </c>
      <c r="N25" s="8">
        <f t="shared" si="9"/>
        <v>1328.5714285714284</v>
      </c>
      <c r="O25" s="7">
        <f t="shared" si="10"/>
        <v>1009.5238095238095</v>
      </c>
      <c r="P25" s="8">
        <f t="shared" si="11"/>
        <v>1180.952380952381</v>
      </c>
      <c r="Q25" s="7">
        <f t="shared" si="12"/>
        <v>908.57142857142867</v>
      </c>
      <c r="R25" s="15">
        <f t="shared" si="13"/>
        <v>1062.8571428571429</v>
      </c>
    </row>
    <row r="26" spans="1:21" ht="16.5" x14ac:dyDescent="0.2">
      <c r="A26" s="3"/>
      <c r="B26" s="4">
        <v>10</v>
      </c>
      <c r="C26" s="5">
        <f t="shared" si="14"/>
        <v>232</v>
      </c>
      <c r="D26" s="6">
        <f t="shared" si="15"/>
        <v>268</v>
      </c>
      <c r="E26" s="7">
        <f t="shared" si="0"/>
        <v>2485.7142857142858</v>
      </c>
      <c r="F26" s="8">
        <f t="shared" si="1"/>
        <v>2871.4285714285711</v>
      </c>
      <c r="G26" s="7">
        <f t="shared" si="2"/>
        <v>1988.5714285714289</v>
      </c>
      <c r="H26" s="12">
        <f t="shared" si="3"/>
        <v>2297.1428571428573</v>
      </c>
      <c r="I26" s="7">
        <f t="shared" si="4"/>
        <v>1657.1428571428571</v>
      </c>
      <c r="J26" s="12">
        <f t="shared" si="5"/>
        <v>1914.2857142857142</v>
      </c>
      <c r="K26" s="7">
        <f t="shared" si="6"/>
        <v>1420.408163265306</v>
      </c>
      <c r="L26" s="12">
        <f t="shared" si="7"/>
        <v>1640.8163265306121</v>
      </c>
      <c r="M26" s="7">
        <f t="shared" si="8"/>
        <v>1242.8571428571429</v>
      </c>
      <c r="N26" s="12">
        <f t="shared" si="9"/>
        <v>1435.7142857142856</v>
      </c>
      <c r="O26" s="7">
        <f t="shared" si="10"/>
        <v>1104.7619047619048</v>
      </c>
      <c r="P26" s="12">
        <f t="shared" si="11"/>
        <v>1276.1904761904761</v>
      </c>
      <c r="Q26" s="7">
        <f t="shared" si="12"/>
        <v>994.28571428571445</v>
      </c>
      <c r="R26" s="8">
        <f t="shared" si="13"/>
        <v>1148.5714285714287</v>
      </c>
      <c r="T26" s="16" t="s">
        <v>37</v>
      </c>
    </row>
    <row r="27" spans="1:21" ht="16.5" x14ac:dyDescent="0.2">
      <c r="A27" s="3"/>
      <c r="B27" s="4">
        <v>11</v>
      </c>
      <c r="C27" s="5">
        <f t="shared" si="14"/>
        <v>252</v>
      </c>
      <c r="D27" s="6">
        <f t="shared" si="15"/>
        <v>288</v>
      </c>
      <c r="E27" s="7">
        <f t="shared" si="0"/>
        <v>2700</v>
      </c>
      <c r="F27" s="8">
        <f t="shared" si="1"/>
        <v>3085.7142857142858</v>
      </c>
      <c r="G27" s="7">
        <f t="shared" si="2"/>
        <v>2160.0000000000005</v>
      </c>
      <c r="H27" s="12">
        <f t="shared" si="3"/>
        <v>2468.5714285714289</v>
      </c>
      <c r="I27" s="7">
        <f t="shared" si="4"/>
        <v>1800</v>
      </c>
      <c r="J27" s="12">
        <f t="shared" si="5"/>
        <v>2057.1428571428573</v>
      </c>
      <c r="K27" s="7">
        <f t="shared" si="6"/>
        <v>1542.8571428571427</v>
      </c>
      <c r="L27" s="12">
        <f t="shared" si="7"/>
        <v>1763.2653061224489</v>
      </c>
      <c r="M27" s="7">
        <f t="shared" si="8"/>
        <v>1350</v>
      </c>
      <c r="N27" s="12">
        <f t="shared" si="9"/>
        <v>1542.8571428571429</v>
      </c>
      <c r="O27" s="7">
        <f t="shared" si="10"/>
        <v>1200</v>
      </c>
      <c r="P27" s="12">
        <f t="shared" si="11"/>
        <v>1371.4285714285713</v>
      </c>
      <c r="Q27" s="7">
        <f t="shared" si="12"/>
        <v>1080.0000000000002</v>
      </c>
      <c r="R27" s="8">
        <f t="shared" si="13"/>
        <v>1234.2857142857144</v>
      </c>
      <c r="T27" s="17" t="s">
        <v>38</v>
      </c>
      <c r="U27" s="17"/>
    </row>
    <row r="28" spans="1:21" ht="16.5" x14ac:dyDescent="0.2">
      <c r="A28" s="3"/>
      <c r="B28" s="4">
        <v>12</v>
      </c>
      <c r="C28" s="5">
        <f t="shared" si="14"/>
        <v>272</v>
      </c>
      <c r="D28" s="6">
        <f t="shared" si="15"/>
        <v>308</v>
      </c>
      <c r="E28" s="7">
        <f t="shared" si="0"/>
        <v>2914.2857142857142</v>
      </c>
      <c r="F28" s="8">
        <f t="shared" si="1"/>
        <v>3300</v>
      </c>
      <c r="G28" s="7">
        <f t="shared" si="2"/>
        <v>2331.4285714285716</v>
      </c>
      <c r="H28" s="12">
        <f t="shared" si="3"/>
        <v>2640.0000000000005</v>
      </c>
      <c r="I28" s="7">
        <f t="shared" si="4"/>
        <v>1942.8571428571429</v>
      </c>
      <c r="J28" s="12">
        <f t="shared" si="5"/>
        <v>2200</v>
      </c>
      <c r="K28" s="7">
        <f t="shared" si="6"/>
        <v>1665.3061224489795</v>
      </c>
      <c r="L28" s="12">
        <f t="shared" si="7"/>
        <v>1885.7142857142856</v>
      </c>
      <c r="M28" s="7">
        <f t="shared" si="8"/>
        <v>1457.1428571428571</v>
      </c>
      <c r="N28" s="12">
        <f t="shared" si="9"/>
        <v>1650</v>
      </c>
      <c r="O28" s="7">
        <f t="shared" si="10"/>
        <v>1295.2380952380952</v>
      </c>
      <c r="P28" s="12">
        <f t="shared" si="11"/>
        <v>1466.6666666666667</v>
      </c>
      <c r="Q28" s="7">
        <f t="shared" si="12"/>
        <v>1165.7142857142858</v>
      </c>
      <c r="R28" s="8">
        <f t="shared" si="13"/>
        <v>1320.0000000000002</v>
      </c>
      <c r="T28" s="17" t="s">
        <v>39</v>
      </c>
      <c r="U28" s="17"/>
    </row>
    <row r="29" spans="1:21" ht="16.5" x14ac:dyDescent="0.2">
      <c r="A29" s="3"/>
      <c r="B29" s="4">
        <v>13</v>
      </c>
      <c r="C29" s="5">
        <f t="shared" si="14"/>
        <v>292</v>
      </c>
      <c r="D29" s="6">
        <f t="shared" si="15"/>
        <v>328</v>
      </c>
      <c r="E29" s="7">
        <f t="shared" si="0"/>
        <v>3128.5714285714284</v>
      </c>
      <c r="F29" s="8">
        <f t="shared" si="1"/>
        <v>3514.2857142857142</v>
      </c>
      <c r="G29" s="7">
        <f t="shared" si="2"/>
        <v>2502.8571428571431</v>
      </c>
      <c r="H29" s="12">
        <f t="shared" si="3"/>
        <v>2811.428571428572</v>
      </c>
      <c r="I29" s="7">
        <f t="shared" si="4"/>
        <v>2085.7142857142858</v>
      </c>
      <c r="J29" s="12">
        <f t="shared" si="5"/>
        <v>2342.8571428571427</v>
      </c>
      <c r="K29" s="7">
        <f t="shared" si="6"/>
        <v>1787.7551020408162</v>
      </c>
      <c r="L29" s="12">
        <f t="shared" si="7"/>
        <v>2008.1632653061222</v>
      </c>
      <c r="M29" s="7">
        <f t="shared" si="8"/>
        <v>1564.2857142857142</v>
      </c>
      <c r="N29" s="12">
        <f t="shared" si="9"/>
        <v>1757.1428571428571</v>
      </c>
      <c r="O29" s="7">
        <f t="shared" si="10"/>
        <v>1390.4761904761904</v>
      </c>
      <c r="P29" s="12">
        <f t="shared" si="11"/>
        <v>1561.9047619047619</v>
      </c>
      <c r="Q29" s="7">
        <f t="shared" si="12"/>
        <v>1251.4285714285716</v>
      </c>
      <c r="R29" s="8">
        <f t="shared" si="13"/>
        <v>1405.714285714286</v>
      </c>
    </row>
    <row r="30" spans="1:21" ht="16.5" x14ac:dyDescent="0.2">
      <c r="A30" s="3"/>
      <c r="B30" s="4">
        <v>14</v>
      </c>
      <c r="C30" s="5">
        <f t="shared" si="14"/>
        <v>312</v>
      </c>
      <c r="D30" s="6">
        <f t="shared" si="15"/>
        <v>348</v>
      </c>
      <c r="E30" s="7">
        <f t="shared" si="0"/>
        <v>3342.8571428571427</v>
      </c>
      <c r="F30" s="8">
        <f t="shared" si="1"/>
        <v>3728.5714285714284</v>
      </c>
      <c r="G30" s="7">
        <f t="shared" si="2"/>
        <v>2674.2857142857147</v>
      </c>
      <c r="H30" s="12">
        <f t="shared" si="3"/>
        <v>2982.8571428571431</v>
      </c>
      <c r="I30" s="7">
        <f t="shared" si="4"/>
        <v>2228.5714285714284</v>
      </c>
      <c r="J30" s="12">
        <f t="shared" si="5"/>
        <v>2485.7142857142858</v>
      </c>
      <c r="K30" s="7">
        <f t="shared" si="6"/>
        <v>1910.2040816326528</v>
      </c>
      <c r="L30" s="12">
        <f t="shared" si="7"/>
        <v>2130.612244897959</v>
      </c>
      <c r="M30" s="7">
        <f t="shared" si="8"/>
        <v>1671.4285714285713</v>
      </c>
      <c r="N30" s="12">
        <f t="shared" si="9"/>
        <v>1864.2857142857142</v>
      </c>
      <c r="O30" s="7">
        <f t="shared" si="10"/>
        <v>1485.7142857142858</v>
      </c>
      <c r="P30" s="12">
        <f t="shared" si="11"/>
        <v>1657.1428571428571</v>
      </c>
      <c r="Q30" s="7">
        <f t="shared" si="12"/>
        <v>1337.1428571428573</v>
      </c>
      <c r="R30" s="8">
        <f t="shared" si="13"/>
        <v>1491.4285714285716</v>
      </c>
    </row>
    <row r="31" spans="1:21" ht="17.25" thickBot="1" x14ac:dyDescent="0.25">
      <c r="A31" s="3"/>
      <c r="B31" s="18">
        <v>15</v>
      </c>
      <c r="C31" s="19">
        <f t="shared" si="14"/>
        <v>332</v>
      </c>
      <c r="D31" s="20">
        <f t="shared" si="15"/>
        <v>368</v>
      </c>
      <c r="E31" s="21">
        <f t="shared" si="0"/>
        <v>3557.1428571428569</v>
      </c>
      <c r="F31" s="22">
        <f t="shared" si="1"/>
        <v>3942.8571428571427</v>
      </c>
      <c r="G31" s="21">
        <f t="shared" si="2"/>
        <v>2845.7142857142862</v>
      </c>
      <c r="H31" s="22">
        <f t="shared" si="3"/>
        <v>3154.2857142857147</v>
      </c>
      <c r="I31" s="21">
        <f t="shared" si="4"/>
        <v>2371.4285714285716</v>
      </c>
      <c r="J31" s="22">
        <f t="shared" si="5"/>
        <v>2628.5714285714284</v>
      </c>
      <c r="K31" s="21">
        <f t="shared" si="6"/>
        <v>2032.6530612244896</v>
      </c>
      <c r="L31" s="22">
        <f t="shared" si="7"/>
        <v>2253.0612244897957</v>
      </c>
      <c r="M31" s="21">
        <f t="shared" si="8"/>
        <v>1778.5714285714284</v>
      </c>
      <c r="N31" s="22">
        <f t="shared" si="9"/>
        <v>1971.4285714285713</v>
      </c>
      <c r="O31" s="21">
        <f t="shared" si="10"/>
        <v>1580.952380952381</v>
      </c>
      <c r="P31" s="22">
        <f t="shared" si="11"/>
        <v>1752.3809523809523</v>
      </c>
      <c r="Q31" s="21">
        <f t="shared" si="12"/>
        <v>1422.8571428571431</v>
      </c>
      <c r="R31" s="23">
        <f t="shared" si="13"/>
        <v>1577.1428571428573</v>
      </c>
    </row>
    <row r="32" spans="1:21" ht="6" customHeight="1" x14ac:dyDescent="0.2">
      <c r="A32" s="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</row>
    <row r="33" spans="1:18" ht="29.25" customHeight="1" x14ac:dyDescent="0.2">
      <c r="A33" s="3"/>
      <c r="B33" s="47" t="s">
        <v>51</v>
      </c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</row>
    <row r="34" spans="1:18" ht="15.75" customHeight="1" x14ac:dyDescent="0.2">
      <c r="A34" s="3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40" t="s">
        <v>36</v>
      </c>
      <c r="M34" s="40"/>
      <c r="N34" s="40"/>
      <c r="O34" s="40"/>
      <c r="P34" s="40"/>
      <c r="Q34" s="40"/>
      <c r="R34" s="40"/>
    </row>
    <row r="35" spans="1:18" ht="15.75" customHeight="1" x14ac:dyDescent="0.2">
      <c r="L35" s="41"/>
      <c r="M35" s="41"/>
      <c r="N35" s="41"/>
      <c r="O35" s="41"/>
      <c r="P35" s="41"/>
      <c r="Q35" s="41"/>
      <c r="R35" s="41"/>
    </row>
  </sheetData>
  <sheetProtection algorithmName="SHA-512" hashValue="5Y2KfHlqmEo6LUbh6dugBjNZ5FXHyMCOBwtriPuOPG5BUxjB3MVHcsGZGY8kBnSKqUHOKTzn6y+h9BxV3uaXsQ==" saltValue="zfFJtJrq4TCWV+zMDaEhJA==" spinCount="100000" sheet="1" objects="1" scenarios="1"/>
  <mergeCells count="37">
    <mergeCell ref="P14:P15"/>
    <mergeCell ref="I14:I15"/>
    <mergeCell ref="B5:R5"/>
    <mergeCell ref="B6:R6"/>
    <mergeCell ref="B8:R8"/>
    <mergeCell ref="B9:R9"/>
    <mergeCell ref="B11:B14"/>
    <mergeCell ref="C11:D13"/>
    <mergeCell ref="E11:R11"/>
    <mergeCell ref="E12:F12"/>
    <mergeCell ref="G12:H12"/>
    <mergeCell ref="I12:J12"/>
    <mergeCell ref="K12:L12"/>
    <mergeCell ref="M12:N12"/>
    <mergeCell ref="O12:P12"/>
    <mergeCell ref="Q12:R12"/>
    <mergeCell ref="N14:N15"/>
    <mergeCell ref="O14:O15"/>
    <mergeCell ref="E14:E15"/>
    <mergeCell ref="F14:F15"/>
    <mergeCell ref="G14:G15"/>
    <mergeCell ref="H14:H15"/>
    <mergeCell ref="L34:R34"/>
    <mergeCell ref="L35:R35"/>
    <mergeCell ref="V6:V7"/>
    <mergeCell ref="W6:W7"/>
    <mergeCell ref="E13:R13"/>
    <mergeCell ref="B33:R33"/>
    <mergeCell ref="B7:R7"/>
    <mergeCell ref="Q14:Q15"/>
    <mergeCell ref="R14:R15"/>
    <mergeCell ref="C15:D15"/>
    <mergeCell ref="B32:R32"/>
    <mergeCell ref="J14:J15"/>
    <mergeCell ref="K14:K15"/>
    <mergeCell ref="L14:L15"/>
    <mergeCell ref="M14:M15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Jaguar Mec - Hidr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Tabela de Distribuição Jaguar 3000 5000 7500</dc:title>
  <dc:creator>Inroda</dc:creator>
  <cp:keywords>Inroda</cp:keywords>
  <cp:lastModifiedBy>Richard Tavares</cp:lastModifiedBy>
  <cp:lastPrinted>2026-05-28T12:21:50Z</cp:lastPrinted>
  <dcterms:created xsi:type="dcterms:W3CDTF">2022-10-24T12:08:10Z</dcterms:created>
  <dcterms:modified xsi:type="dcterms:W3CDTF">2026-06-01T18:10:56Z</dcterms:modified>
</cp:coreProperties>
</file>